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Shared Docs\FY 21-22\"/>
    </mc:Choice>
  </mc:AlternateContent>
  <xr:revisionPtr revIDLastSave="0" documentId="13_ncr:40001_{59E4D839-E422-4CC5-8FCC-93B284B30522}" xr6:coauthVersionLast="47" xr6:coauthVersionMax="47" xr10:uidLastSave="{00000000-0000-0000-0000-000000000000}"/>
  <bookViews>
    <workbookView xWindow="-120" yWindow="-120" windowWidth="29040" windowHeight="15840"/>
  </bookViews>
  <sheets>
    <sheet name="2021-2022 Budget Unapproved" sheetId="1" r:id="rId1"/>
  </sheets>
  <definedNames>
    <definedName name="_xlnm.Print_Area" localSheetId="0">'2021-2022 Budget Unapproved'!$A$1:$O$66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1" l="1"/>
  <c r="G66" i="1"/>
  <c r="O64" i="1"/>
  <c r="M64" i="1"/>
  <c r="M66" i="1" s="1"/>
  <c r="K64" i="1"/>
  <c r="I64" i="1"/>
  <c r="H64" i="1"/>
  <c r="H66" i="1" s="1"/>
  <c r="I66" i="1" s="1"/>
  <c r="G64" i="1"/>
  <c r="F64" i="1"/>
  <c r="F66" i="1" s="1"/>
  <c r="D64" i="1"/>
  <c r="D66" i="1" s="1"/>
  <c r="I62" i="1"/>
  <c r="I61" i="1"/>
  <c r="I60" i="1"/>
  <c r="D57" i="1"/>
  <c r="M52" i="1"/>
  <c r="K52" i="1"/>
  <c r="H52" i="1"/>
  <c r="I52" i="1" s="1"/>
  <c r="G52" i="1"/>
  <c r="F52" i="1"/>
  <c r="D52" i="1"/>
  <c r="O51" i="1"/>
  <c r="I51" i="1"/>
  <c r="O50" i="1"/>
  <c r="O52" i="1" s="1"/>
  <c r="I50" i="1"/>
  <c r="M47" i="1"/>
  <c r="K47" i="1"/>
  <c r="M46" i="1"/>
  <c r="K46" i="1"/>
  <c r="H46" i="1"/>
  <c r="I46" i="1" s="1"/>
  <c r="G46" i="1"/>
  <c r="F46" i="1"/>
  <c r="D46" i="1"/>
  <c r="O45" i="1"/>
  <c r="I45" i="1"/>
  <c r="O44" i="1"/>
  <c r="O43" i="1"/>
  <c r="I43" i="1"/>
  <c r="O42" i="1"/>
  <c r="I42" i="1"/>
  <c r="O41" i="1"/>
  <c r="I41" i="1"/>
  <c r="O40" i="1"/>
  <c r="I40" i="1"/>
  <c r="O39" i="1"/>
  <c r="I39" i="1"/>
  <c r="O38" i="1"/>
  <c r="I38" i="1"/>
  <c r="O37" i="1"/>
  <c r="I37" i="1"/>
  <c r="O36" i="1"/>
  <c r="I36" i="1"/>
  <c r="O35" i="1"/>
  <c r="I35" i="1"/>
  <c r="O34" i="1"/>
  <c r="I34" i="1"/>
  <c r="O33" i="1"/>
  <c r="I33" i="1"/>
  <c r="O32" i="1"/>
  <c r="O46" i="1" s="1"/>
  <c r="I32" i="1"/>
  <c r="O31" i="1"/>
  <c r="I31" i="1"/>
  <c r="M27" i="1"/>
  <c r="K27" i="1"/>
  <c r="H27" i="1"/>
  <c r="H47" i="1" s="1"/>
  <c r="I47" i="1" s="1"/>
  <c r="G27" i="1"/>
  <c r="G47" i="1" s="1"/>
  <c r="F27" i="1"/>
  <c r="F47" i="1" s="1"/>
  <c r="D27" i="1"/>
  <c r="D47" i="1" s="1"/>
  <c r="O26" i="1"/>
  <c r="I26" i="1"/>
  <c r="D26" i="1"/>
  <c r="O25" i="1"/>
  <c r="I25" i="1"/>
  <c r="O24" i="1"/>
  <c r="I24" i="1"/>
  <c r="O22" i="1"/>
  <c r="I22" i="1"/>
  <c r="O21" i="1"/>
  <c r="I21" i="1"/>
  <c r="O20" i="1"/>
  <c r="I20" i="1"/>
  <c r="O19" i="1"/>
  <c r="I19" i="1"/>
  <c r="O18" i="1"/>
  <c r="I18" i="1"/>
  <c r="O17" i="1"/>
  <c r="I17" i="1"/>
  <c r="O15" i="1"/>
  <c r="O27" i="1" s="1"/>
  <c r="I15" i="1"/>
  <c r="I14" i="1"/>
  <c r="C7" i="1"/>
  <c r="O47" i="1" l="1"/>
  <c r="O60" i="1" s="1"/>
  <c r="O66" i="1" s="1"/>
  <c r="I27" i="1"/>
</calcChain>
</file>

<file path=xl/sharedStrings.xml><?xml version="1.0" encoding="utf-8"?>
<sst xmlns="http://schemas.openxmlformats.org/spreadsheetml/2006/main" count="67" uniqueCount="63">
  <si>
    <r>
      <rPr>
        <b/>
        <u/>
        <sz val="12"/>
        <rFont val="Arial"/>
        <family val="2"/>
      </rPr>
      <t>Manatee School For the Arts</t>
    </r>
    <r>
      <rPr>
        <b/>
        <sz val="12"/>
        <rFont val="Arial"/>
        <family val="2"/>
      </rPr>
      <t xml:space="preserve"> with MSID Number 2104</t>
    </r>
  </si>
  <si>
    <t>Manatee County, Florida</t>
  </si>
  <si>
    <t>Statement of Revenue, Expenditures, and Changes in Fund Balance (Unaudited &amp; Pre-Close)</t>
  </si>
  <si>
    <t xml:space="preserve">June 30, and For the Year Ending 2021-2022 </t>
  </si>
  <si>
    <t xml:space="preserve"> </t>
  </si>
  <si>
    <t>FTE Projected</t>
  </si>
  <si>
    <t>FTE Actual</t>
  </si>
  <si>
    <t>General Fund</t>
  </si>
  <si>
    <t>Special Revenue</t>
  </si>
  <si>
    <t>Debt Service</t>
  </si>
  <si>
    <t>Capital Outlay</t>
  </si>
  <si>
    <t>Total Governmental Funds</t>
  </si>
  <si>
    <t>Account Number</t>
  </si>
  <si>
    <t>Annual Budget</t>
  </si>
  <si>
    <t>Month/ Quarter Actual</t>
  </si>
  <si>
    <t>YTD Actual</t>
  </si>
  <si>
    <t>% of YTD
Actual to
Annual Budget</t>
  </si>
  <si>
    <t>Revenues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</si>
  <si>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</si>
  <si>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</si>
  <si>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</si>
  <si>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</si>
  <si>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</si>
  <si>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>Sales Tax Bond Grant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</si>
  <si>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</si>
  <si>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</si>
  <si>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</si>
  <si>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</si>
  <si>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</si>
  <si>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</si>
  <si>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</si>
  <si>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RFRMDM- Local capital improvement tax</t>
  </si>
  <si>
    <t xml:space="preserve">    Other local revenue</t>
  </si>
  <si>
    <t>34XX</t>
  </si>
  <si>
    <t>Total Revenues</t>
  </si>
  <si>
    <t>Expenditures</t>
  </si>
  <si>
    <t>Current Expenditures</t>
  </si>
  <si>
    <t>Instruction</t>
  </si>
  <si>
    <t>Instructional support services</t>
  </si>
  <si>
    <t>Board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</si>
  <si>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</si>
  <si>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</si>
  <si>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</si>
  <si>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</si>
  <si>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</si>
  <si>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</si>
  <si>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</si>
  <si>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</si>
  <si>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</si>
  <si>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Community services</t>
  </si>
  <si>
    <t>Other Capital Outlay</t>
  </si>
  <si>
    <t>Debt service</t>
  </si>
  <si>
    <t>Total Expenditures</t>
  </si>
  <si>
    <t>Excess (Deficiency) of Revenues Over Expenditures</t>
  </si>
  <si>
    <t>Other Financing Sources (Uses)</t>
  </si>
  <si>
    <t>Transfers in</t>
  </si>
  <si>
    <t>Transfers out</t>
  </si>
  <si>
    <t>Total Other Financing Sources (Uses)</t>
  </si>
  <si>
    <t>Other Revenues &amp; Expenditures</t>
  </si>
  <si>
    <t>Net Change in Fund Balances</t>
  </si>
  <si>
    <t>Fund balances, beginning DRAFT</t>
  </si>
  <si>
    <t xml:space="preserve">Beginning Fund Balances, </t>
  </si>
  <si>
    <t>Fund Balances,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</si>
</sst>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4" applyFont="1" applyAlignment="1" applyProtection="1">
      <alignment horizontal="left"/>
      <protection locked="0"/>
    </xf>
    <xf numFmtId="0" fontId="2" fillId="0" borderId="0" xfId="4" applyFont="1" applyAlignment="1" applyProtection="1">
      <alignment horizontal="center"/>
      <protection locked="0"/>
    </xf>
    <xf numFmtId="0" fontId="4" fillId="0" borderId="0" xfId="4" applyFont="1"/>
    <xf numFmtId="164" fontId="4" fillId="0" borderId="0" xfId="1" applyNumberFormat="1" applyFont="1" applyFill="1"/>
    <xf numFmtId="0" fontId="2" fillId="0" borderId="0" xfId="4" applyFont="1" applyProtection="1">
      <protection locked="0"/>
    </xf>
    <xf numFmtId="164" fontId="2" fillId="0" borderId="0" xfId="1" applyNumberFormat="1" applyFont="1" applyFill="1" applyBorder="1" applyAlignment="1" applyProtection="1">
      <protection locked="0"/>
    </xf>
    <xf numFmtId="0" fontId="2" fillId="0" borderId="0" xfId="4" applyFont="1" applyAlignment="1" applyProtection="1">
      <alignment horizontal="right"/>
      <protection locked="0"/>
    </xf>
    <xf numFmtId="0" fontId="5" fillId="0" borderId="0" xfId="4" applyFont="1" applyAlignment="1" applyProtection="1">
      <alignment horizontal="left"/>
      <protection locked="0"/>
    </xf>
    <xf numFmtId="0" fontId="4" fillId="0" borderId="0" xfId="4" applyFont="1" applyAlignment="1">
      <alignment horizontal="left"/>
    </xf>
    <xf numFmtId="164" fontId="4" fillId="0" borderId="1" xfId="4" applyNumberFormat="1" applyFont="1" applyBorder="1"/>
    <xf numFmtId="164" fontId="4" fillId="0" borderId="2" xfId="4" applyNumberFormat="1" applyFont="1" applyBorder="1"/>
    <xf numFmtId="164" fontId="6" fillId="0" borderId="0" xfId="1" applyNumberFormat="1" applyFont="1" applyFill="1"/>
    <xf numFmtId="0" fontId="2" fillId="0" borderId="3" xfId="4" applyFont="1" applyBorder="1" applyAlignment="1" applyProtection="1">
      <alignment horizontal="left"/>
      <protection locked="0"/>
    </xf>
    <xf numFmtId="0" fontId="6" fillId="0" borderId="0" xfId="4" applyFont="1"/>
    <xf numFmtId="0" fontId="2" fillId="0" borderId="3" xfId="4" applyFont="1" applyBorder="1" applyAlignment="1" applyProtection="1">
      <alignment horizontal="center"/>
      <protection locked="0"/>
    </xf>
    <xf numFmtId="0" fontId="2" fillId="0" borderId="2" xfId="4" applyFont="1" applyBorder="1" applyAlignment="1" applyProtection="1">
      <alignment horizontal="center"/>
      <protection locked="0"/>
    </xf>
    <xf numFmtId="0" fontId="2" fillId="0" borderId="4" xfId="4" applyFont="1" applyBorder="1" applyAlignment="1" applyProtection="1">
      <alignment horizontal="center"/>
      <protection locked="0"/>
    </xf>
    <xf numFmtId="0" fontId="2" fillId="0" borderId="3" xfId="4" applyFont="1" applyBorder="1" applyProtection="1">
      <protection locked="0"/>
    </xf>
    <xf numFmtId="0" fontId="4" fillId="0" borderId="0" xfId="4" applyFont="1" applyAlignment="1">
      <alignment wrapText="1"/>
    </xf>
    <xf numFmtId="0" fontId="2" fillId="0" borderId="1" xfId="4" applyFont="1" applyBorder="1" applyAlignment="1" applyProtection="1">
      <alignment horizontal="center" wrapText="1"/>
      <protection locked="0"/>
    </xf>
    <xf numFmtId="164" fontId="2" fillId="0" borderId="2" xfId="1" applyNumberFormat="1" applyFont="1" applyFill="1" applyBorder="1" applyAlignment="1" applyProtection="1">
      <alignment horizontal="center" wrapText="1"/>
      <protection locked="0"/>
    </xf>
    <xf numFmtId="0" fontId="6" fillId="0" borderId="0" xfId="4" applyFont="1" applyAlignment="1">
      <alignment wrapText="1"/>
    </xf>
    <xf numFmtId="0" fontId="2" fillId="0" borderId="2" xfId="4" applyFont="1" applyBorder="1" applyAlignment="1" applyProtection="1">
      <alignment horizontal="center" wrapText="1"/>
      <protection locked="0"/>
    </xf>
    <xf numFmtId="0" fontId="7" fillId="0" borderId="0" xfId="4" applyFont="1" applyProtection="1">
      <protection locked="0"/>
    </xf>
    <xf numFmtId="0" fontId="7" fillId="0" borderId="0" xfId="4" applyFont="1" applyAlignment="1" applyProtection="1">
      <alignment horizontal="center"/>
      <protection locked="0"/>
    </xf>
    <xf numFmtId="44" fontId="4" fillId="0" borderId="0" xfId="2" applyFont="1" applyFill="1" applyAlignment="1">
      <alignment horizontal="right"/>
    </xf>
    <xf numFmtId="9" fontId="4" fillId="0" borderId="0" xfId="3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7" fillId="0" borderId="0" xfId="4" applyFont="1" applyAlignment="1" applyProtection="1">
      <alignment horizontal="center" wrapText="1"/>
      <protection locked="0"/>
    </xf>
    <xf numFmtId="164" fontId="4" fillId="0" borderId="0" xfId="1" applyNumberFormat="1" applyFont="1" applyAlignment="1">
      <alignment horizontal="right"/>
    </xf>
    <xf numFmtId="0" fontId="4" fillId="0" borderId="0" xfId="4" applyFont="1" applyAlignment="1">
      <alignment horizontal="right"/>
    </xf>
    <xf numFmtId="164" fontId="4" fillId="0" borderId="0" xfId="1" applyNumberFormat="1" applyFont="1" applyAlignment="1" applyProtection="1">
      <alignment horizontal="right"/>
      <protection locked="0"/>
    </xf>
    <xf numFmtId="43" fontId="4" fillId="0" borderId="0" xfId="1" applyFont="1" applyFill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9" fontId="4" fillId="0" borderId="2" xfId="3" applyFont="1" applyFill="1" applyBorder="1" applyAlignment="1">
      <alignment horizontal="right"/>
    </xf>
    <xf numFmtId="0" fontId="7" fillId="0" borderId="0" xfId="4" applyFont="1" applyAlignment="1" applyProtection="1">
      <alignment horizontal="left"/>
      <protection locked="0"/>
    </xf>
    <xf numFmtId="164" fontId="4" fillId="0" borderId="1" xfId="1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0" borderId="0" xfId="4" applyFont="1" applyAlignment="1">
      <alignment horizontal="center"/>
    </xf>
    <xf numFmtId="164" fontId="4" fillId="0" borderId="0" xfId="4" applyNumberFormat="1" applyFont="1"/>
    <xf numFmtId="164" fontId="4" fillId="0" borderId="5" xfId="1" applyNumberFormat="1" applyFont="1" applyFill="1" applyBorder="1" applyAlignment="1">
      <alignment horizontal="right"/>
    </xf>
    <xf numFmtId="44" fontId="4" fillId="0" borderId="5" xfId="2" applyFont="1" applyFill="1" applyBorder="1" applyAlignment="1">
      <alignment horizontal="right"/>
    </xf>
    <xf numFmtId="9" fontId="4" fillId="0" borderId="5" xfId="3" applyFont="1" applyFill="1" applyBorder="1" applyAlignment="1">
      <alignment horizontal="right"/>
    </xf>
    <xf numFmtId="43" fontId="4" fillId="0" borderId="0" xfId="1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zoomScale="70" zoomScaleNormal="70" workbookViewId="0">
      <pane xSplit="3" ySplit="10" topLeftCell="D11" activePane="bottomRight" state="frozen"/>
      <selection activeCell="O37" sqref="O37"/>
      <selection pane="topRight" activeCell="O37" sqref="O37"/>
      <selection pane="bottomLeft" activeCell="O37" sqref="O37"/>
      <selection pane="bottomRight" activeCell="C5" sqref="C5"/>
    </sheetView>
  </sheetViews>
  <sheetFormatPr defaultColWidth="9.140625" defaultRowHeight="15" x14ac:dyDescent="0.2"/>
  <cols>
    <col min="1" max="1" width="9.140625" style="3" customWidth="1"/>
    <col min="2" max="2" width="22" style="3" customWidth="1"/>
    <col min="3" max="3" width="14.7109375" style="3" customWidth="1"/>
    <col min="4" max="4" width="17.7109375" style="4" customWidth="1"/>
    <col min="5" max="5" width="4.140625" style="3" hidden="1" customWidth="1"/>
    <col min="6" max="6" width="10.42578125" style="3" hidden="1" customWidth="1"/>
    <col min="7" max="8" width="9.28515625" style="3" hidden="1" customWidth="1"/>
    <col min="9" max="9" width="9.140625" style="3" hidden="1" customWidth="1"/>
    <col min="10" max="10" width="4.5703125" style="3" customWidth="1"/>
    <col min="11" max="11" width="15" style="4" customWidth="1"/>
    <col min="12" max="12" width="3.5703125" style="3" customWidth="1"/>
    <col min="13" max="13" width="14.28515625" style="4" customWidth="1"/>
    <col min="14" max="14" width="2.28515625" style="3" customWidth="1"/>
    <col min="15" max="15" width="17.140625" style="4" customWidth="1"/>
    <col min="16" max="16" width="11.5703125" style="3" bestFit="1" customWidth="1"/>
    <col min="17" max="16384" width="9.140625" style="3"/>
  </cols>
  <sheetData>
    <row r="1" spans="1:1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6"/>
    </row>
    <row r="3" spans="1:15" ht="15.75" x14ac:dyDescent="0.25">
      <c r="A3" s="1" t="s">
        <v>2</v>
      </c>
      <c r="B3" s="7"/>
      <c r="C3" s="7"/>
      <c r="D3" s="7"/>
      <c r="E3" s="7"/>
      <c r="F3" s="7"/>
      <c r="G3" s="7"/>
      <c r="H3" s="7"/>
      <c r="I3" s="2"/>
      <c r="J3" s="5"/>
      <c r="K3" s="6"/>
    </row>
    <row r="4" spans="1:15" ht="15.75" x14ac:dyDescent="0.25">
      <c r="A4" s="8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x14ac:dyDescent="0.2">
      <c r="A5" s="9" t="s">
        <v>4</v>
      </c>
    </row>
    <row r="6" spans="1:15" ht="15.75" x14ac:dyDescent="0.25">
      <c r="B6" s="2" t="s">
        <v>5</v>
      </c>
      <c r="C6" s="10">
        <v>1839</v>
      </c>
    </row>
    <row r="7" spans="1:15" ht="15.75" x14ac:dyDescent="0.25">
      <c r="B7" s="2" t="s">
        <v>6</v>
      </c>
      <c r="C7" s="11">
        <f>+D17</f>
        <v>13116151</v>
      </c>
      <c r="D7" s="12"/>
    </row>
    <row r="8" spans="1:15" ht="15.75" x14ac:dyDescent="0.25">
      <c r="B8" s="2"/>
    </row>
    <row r="9" spans="1:15" ht="15.75" x14ac:dyDescent="0.25">
      <c r="B9" s="2"/>
      <c r="C9" s="2"/>
      <c r="D9" s="13" t="s">
        <v>7</v>
      </c>
      <c r="E9" s="14"/>
      <c r="F9" s="15" t="s">
        <v>8</v>
      </c>
      <c r="G9" s="16"/>
      <c r="H9" s="16"/>
      <c r="I9" s="17"/>
      <c r="J9" s="14"/>
      <c r="K9" s="13" t="s">
        <v>9</v>
      </c>
      <c r="L9" s="14"/>
      <c r="M9" s="13" t="s">
        <v>10</v>
      </c>
      <c r="O9" s="18" t="s">
        <v>11</v>
      </c>
    </row>
    <row r="10" spans="1:15" s="19" customFormat="1" ht="66.75" customHeight="1" x14ac:dyDescent="0.25">
      <c r="A10" s="1"/>
      <c r="C10" s="20" t="s">
        <v>12</v>
      </c>
      <c r="D10" s="21" t="s">
        <v>13</v>
      </c>
      <c r="E10" s="22"/>
      <c r="F10" s="23" t="s">
        <v>14</v>
      </c>
      <c r="G10" s="23" t="s">
        <v>15</v>
      </c>
      <c r="H10" s="23" t="s">
        <v>13</v>
      </c>
      <c r="I10" s="23" t="s">
        <v>16</v>
      </c>
      <c r="J10" s="22"/>
      <c r="K10" s="21" t="s">
        <v>13</v>
      </c>
      <c r="L10" s="22"/>
      <c r="M10" s="21" t="s">
        <v>13</v>
      </c>
      <c r="O10" s="21" t="s">
        <v>13</v>
      </c>
    </row>
    <row r="12" spans="1:15" ht="15.75" x14ac:dyDescent="0.25">
      <c r="A12" s="14" t="s">
        <v>17</v>
      </c>
    </row>
    <row r="13" spans="1:15" ht="15.75" x14ac:dyDescent="0.25">
      <c r="A13" s="14"/>
      <c r="B13" s="24" t="s">
        <v>18</v>
      </c>
      <c r="C13" s="2"/>
    </row>
    <row r="14" spans="1:15" ht="15.75" x14ac:dyDescent="0.25">
      <c r="A14" s="14"/>
      <c r="B14" s="24" t="s">
        <v>19</v>
      </c>
      <c r="C14" s="25">
        <v>3100</v>
      </c>
      <c r="E14" s="26"/>
      <c r="F14" s="26">
        <v>0</v>
      </c>
      <c r="G14" s="26">
        <v>0</v>
      </c>
      <c r="H14" s="26">
        <v>0</v>
      </c>
      <c r="I14" s="27" t="str">
        <f>IF(H14=0,"%",G14/H14)</f>
        <v>%</v>
      </c>
      <c r="J14" s="26"/>
      <c r="K14" s="28">
        <v>0</v>
      </c>
      <c r="L14" s="26"/>
      <c r="M14" s="28">
        <v>0</v>
      </c>
      <c r="N14" s="26"/>
    </row>
    <row r="15" spans="1:15" ht="15.75" x14ac:dyDescent="0.25">
      <c r="A15" s="14"/>
      <c r="B15" s="24" t="s">
        <v>20</v>
      </c>
      <c r="C15" s="29">
        <v>3200</v>
      </c>
      <c r="D15" s="30">
        <v>715099</v>
      </c>
      <c r="E15" s="31"/>
      <c r="F15" s="31"/>
      <c r="G15" s="31"/>
      <c r="H15" s="31"/>
      <c r="I15" s="27" t="str">
        <f>IF(H15=0,"",G15/H15)</f>
        <v/>
      </c>
      <c r="J15" s="31"/>
      <c r="K15" s="28"/>
      <c r="L15" s="31"/>
      <c r="M15" s="28"/>
      <c r="N15" s="31"/>
      <c r="O15" s="28">
        <f>D15+G15+K15+M15</f>
        <v>715099</v>
      </c>
    </row>
    <row r="16" spans="1:15" ht="15.75" x14ac:dyDescent="0.25">
      <c r="A16" s="14"/>
      <c r="B16" s="24" t="s">
        <v>21</v>
      </c>
      <c r="C16" s="25"/>
      <c r="D16" s="32"/>
      <c r="E16" s="31"/>
      <c r="F16" s="31"/>
      <c r="G16" s="31"/>
      <c r="H16" s="31"/>
      <c r="I16" s="27"/>
      <c r="J16" s="31"/>
      <c r="K16" s="28"/>
      <c r="L16" s="31"/>
      <c r="M16" s="28"/>
      <c r="N16" s="31"/>
      <c r="O16" s="28"/>
    </row>
    <row r="17" spans="1:15" ht="15.75" x14ac:dyDescent="0.25">
      <c r="A17" s="14"/>
      <c r="B17" s="24" t="s">
        <v>22</v>
      </c>
      <c r="C17" s="25">
        <v>3310</v>
      </c>
      <c r="D17" s="32">
        <v>13116151</v>
      </c>
      <c r="E17" s="31"/>
      <c r="F17" s="31"/>
      <c r="G17" s="31"/>
      <c r="H17" s="31"/>
      <c r="I17" s="27" t="str">
        <f t="shared" ref="I17:I26" si="0">IF(H17=0,"",G17/H17)</f>
        <v/>
      </c>
      <c r="J17" s="31"/>
      <c r="K17" s="28"/>
      <c r="L17" s="31"/>
      <c r="M17" s="28"/>
      <c r="N17" s="31"/>
      <c r="O17" s="28">
        <f t="shared" ref="O17:O22" si="1">D17+G17+K17+M17</f>
        <v>13116151</v>
      </c>
    </row>
    <row r="18" spans="1:15" ht="15.75" x14ac:dyDescent="0.25">
      <c r="A18" s="14"/>
      <c r="B18" s="24" t="s">
        <v>23</v>
      </c>
      <c r="C18" s="25">
        <v>3397</v>
      </c>
      <c r="D18" s="32"/>
      <c r="E18" s="31"/>
      <c r="F18" s="31"/>
      <c r="G18" s="31"/>
      <c r="H18" s="31"/>
      <c r="I18" s="27" t="str">
        <f>IF(H18=0,"",G18/H18)</f>
        <v/>
      </c>
      <c r="J18" s="31"/>
      <c r="K18" s="28"/>
      <c r="L18" s="31"/>
      <c r="M18" s="28">
        <v>715099</v>
      </c>
      <c r="N18" s="31"/>
      <c r="O18" s="28">
        <f t="shared" si="1"/>
        <v>715099</v>
      </c>
    </row>
    <row r="19" spans="1:15" ht="15.75" x14ac:dyDescent="0.25">
      <c r="A19" s="14"/>
      <c r="B19" s="24" t="s">
        <v>24</v>
      </c>
      <c r="C19" s="25">
        <v>3397</v>
      </c>
      <c r="D19" s="32"/>
      <c r="E19" s="31"/>
      <c r="F19" s="31"/>
      <c r="G19" s="31"/>
      <c r="H19" s="31"/>
      <c r="I19" s="27" t="str">
        <f t="shared" si="0"/>
        <v/>
      </c>
      <c r="J19" s="31"/>
      <c r="K19" s="28"/>
      <c r="L19" s="31"/>
      <c r="M19" s="28">
        <v>991018</v>
      </c>
      <c r="N19" s="31"/>
      <c r="O19" s="28">
        <f t="shared" si="1"/>
        <v>991018</v>
      </c>
    </row>
    <row r="20" spans="1:15" ht="15.75" x14ac:dyDescent="0.25">
      <c r="A20" s="14"/>
      <c r="B20" s="24" t="s">
        <v>25</v>
      </c>
      <c r="C20" s="25">
        <v>3355</v>
      </c>
      <c r="D20" s="32"/>
      <c r="E20" s="31"/>
      <c r="F20" s="31"/>
      <c r="G20" s="31"/>
      <c r="H20" s="31"/>
      <c r="I20" s="27" t="str">
        <f t="shared" si="0"/>
        <v/>
      </c>
      <c r="J20" s="31"/>
      <c r="K20" s="28"/>
      <c r="L20" s="31"/>
      <c r="M20" s="28"/>
      <c r="N20" s="31"/>
      <c r="O20" s="28">
        <f t="shared" si="1"/>
        <v>0</v>
      </c>
    </row>
    <row r="21" spans="1:15" ht="15.75" x14ac:dyDescent="0.25">
      <c r="A21" s="14"/>
      <c r="B21" s="24" t="s">
        <v>26</v>
      </c>
      <c r="C21" s="25">
        <v>3361</v>
      </c>
      <c r="D21" s="32"/>
      <c r="E21" s="31"/>
      <c r="F21" s="31"/>
      <c r="G21" s="31"/>
      <c r="H21" s="31"/>
      <c r="I21" s="27" t="str">
        <f t="shared" si="0"/>
        <v/>
      </c>
      <c r="J21" s="31"/>
      <c r="K21" s="28"/>
      <c r="L21" s="31"/>
      <c r="M21" s="28"/>
      <c r="N21" s="31"/>
      <c r="O21" s="28">
        <f t="shared" si="1"/>
        <v>0</v>
      </c>
    </row>
    <row r="22" spans="1:15" ht="15.75" x14ac:dyDescent="0.25">
      <c r="A22" s="14"/>
      <c r="B22" s="24" t="s">
        <v>27</v>
      </c>
      <c r="C22" s="25" t="s">
        <v>28</v>
      </c>
      <c r="D22" s="32"/>
      <c r="E22" s="31"/>
      <c r="F22" s="31"/>
      <c r="G22" s="31"/>
      <c r="H22" s="31"/>
      <c r="I22" s="27" t="str">
        <f t="shared" si="0"/>
        <v/>
      </c>
      <c r="J22" s="31"/>
      <c r="K22" s="28"/>
      <c r="L22" s="31"/>
      <c r="M22" s="28"/>
      <c r="N22" s="31"/>
      <c r="O22" s="28">
        <f t="shared" si="1"/>
        <v>0</v>
      </c>
    </row>
    <row r="23" spans="1:15" x14ac:dyDescent="0.2">
      <c r="B23" s="24" t="s">
        <v>29</v>
      </c>
      <c r="C23" s="25"/>
      <c r="D23" s="32"/>
      <c r="E23" s="31"/>
      <c r="F23" s="31"/>
      <c r="G23" s="31"/>
      <c r="H23" s="31"/>
      <c r="I23" s="27"/>
      <c r="J23" s="31"/>
      <c r="K23" s="28"/>
      <c r="L23" s="31"/>
      <c r="M23" s="28"/>
      <c r="N23" s="31"/>
      <c r="O23" s="28"/>
    </row>
    <row r="24" spans="1:15" x14ac:dyDescent="0.2">
      <c r="B24" s="24" t="s">
        <v>30</v>
      </c>
      <c r="C24" s="25">
        <v>3430</v>
      </c>
      <c r="D24" s="32"/>
      <c r="E24" s="33"/>
      <c r="F24" s="33"/>
      <c r="G24" s="33"/>
      <c r="H24" s="33"/>
      <c r="I24" s="27" t="str">
        <f t="shared" si="0"/>
        <v/>
      </c>
      <c r="J24" s="33"/>
      <c r="K24" s="28"/>
      <c r="L24" s="33"/>
      <c r="M24" s="28"/>
      <c r="N24" s="33"/>
      <c r="O24" s="28">
        <f>D24+G24+K24+M24</f>
        <v>0</v>
      </c>
    </row>
    <row r="25" spans="1:15" x14ac:dyDescent="0.2">
      <c r="B25" s="24" t="s">
        <v>31</v>
      </c>
      <c r="C25" s="25">
        <v>3413</v>
      </c>
      <c r="D25" s="32">
        <v>1477869</v>
      </c>
      <c r="E25" s="33"/>
      <c r="F25" s="33"/>
      <c r="G25" s="33"/>
      <c r="H25" s="33"/>
      <c r="I25" s="27" t="str">
        <f t="shared" si="0"/>
        <v/>
      </c>
      <c r="J25" s="33"/>
      <c r="K25" s="28"/>
      <c r="L25" s="33"/>
      <c r="M25" s="28"/>
      <c r="N25" s="33"/>
      <c r="O25" s="28">
        <f>D25+G25+K25+M25</f>
        <v>1477869</v>
      </c>
    </row>
    <row r="26" spans="1:15" x14ac:dyDescent="0.2">
      <c r="B26" s="24" t="s">
        <v>32</v>
      </c>
      <c r="C26" s="25" t="s">
        <v>33</v>
      </c>
      <c r="D26" s="32">
        <f>16641638-D25-D17-D15</f>
        <v>1332519</v>
      </c>
      <c r="E26" s="33"/>
      <c r="F26" s="33"/>
      <c r="G26" s="33"/>
      <c r="H26" s="33"/>
      <c r="I26" s="27" t="str">
        <f t="shared" si="0"/>
        <v/>
      </c>
      <c r="J26" s="33"/>
      <c r="K26" s="28"/>
      <c r="L26" s="33"/>
      <c r="M26" s="28"/>
      <c r="N26" s="33"/>
      <c r="O26" s="28">
        <f>D26+G26+K26+M26</f>
        <v>1332519</v>
      </c>
    </row>
    <row r="27" spans="1:15" ht="15.75" x14ac:dyDescent="0.25">
      <c r="A27" s="14" t="s">
        <v>34</v>
      </c>
      <c r="D27" s="34">
        <f>SUM(D15:D26)</f>
        <v>16641638</v>
      </c>
      <c r="E27" s="33"/>
      <c r="F27" s="35">
        <f>SUM(F14:F26)</f>
        <v>0</v>
      </c>
      <c r="G27" s="35">
        <f>SUM(G14:G26)</f>
        <v>0</v>
      </c>
      <c r="H27" s="35">
        <f>SUM(H14:H26)</f>
        <v>0</v>
      </c>
      <c r="I27" s="36" t="str">
        <f>IF(H27=0,"",G27/H27)</f>
        <v/>
      </c>
      <c r="J27" s="33"/>
      <c r="K27" s="34">
        <f>SUM(K14:K26)</f>
        <v>0</v>
      </c>
      <c r="L27" s="33"/>
      <c r="M27" s="34">
        <f>SUM(M14:M26)</f>
        <v>1706117</v>
      </c>
      <c r="N27" s="33"/>
      <c r="O27" s="34">
        <f>SUM(O15:O26)</f>
        <v>18347755</v>
      </c>
    </row>
    <row r="28" spans="1:15" x14ac:dyDescent="0.2">
      <c r="D28" s="28"/>
      <c r="E28" s="33"/>
      <c r="F28" s="33"/>
      <c r="G28" s="33"/>
      <c r="H28" s="33"/>
      <c r="I28" s="27"/>
      <c r="J28" s="33"/>
      <c r="K28" s="28"/>
      <c r="L28" s="33"/>
      <c r="M28" s="28"/>
      <c r="N28" s="33"/>
      <c r="O28" s="28"/>
    </row>
    <row r="29" spans="1:15" ht="15.75" x14ac:dyDescent="0.25">
      <c r="A29" s="14" t="s">
        <v>35</v>
      </c>
      <c r="D29" s="28"/>
      <c r="E29" s="33"/>
      <c r="F29" s="33"/>
      <c r="G29" s="33"/>
      <c r="H29" s="33"/>
      <c r="I29" s="27"/>
      <c r="J29" s="33"/>
      <c r="K29" s="28"/>
      <c r="L29" s="33"/>
      <c r="M29" s="28"/>
      <c r="N29" s="33"/>
      <c r="O29" s="28"/>
    </row>
    <row r="30" spans="1:15" x14ac:dyDescent="0.2">
      <c r="A30" s="3" t="s">
        <v>36</v>
      </c>
      <c r="D30" s="33"/>
      <c r="E30" s="33"/>
      <c r="F30" s="33"/>
      <c r="G30" s="33"/>
      <c r="H30" s="33"/>
      <c r="I30" s="27"/>
      <c r="J30" s="33"/>
      <c r="K30" s="28"/>
      <c r="L30" s="33"/>
      <c r="M30" s="28"/>
      <c r="N30" s="33"/>
      <c r="O30" s="28"/>
    </row>
    <row r="31" spans="1:15" x14ac:dyDescent="0.2">
      <c r="B31" s="37" t="s">
        <v>37</v>
      </c>
      <c r="C31" s="25">
        <v>5000</v>
      </c>
      <c r="D31" s="32">
        <v>8656655.7751892004</v>
      </c>
      <c r="E31" s="33"/>
      <c r="F31" s="33"/>
      <c r="G31" s="33"/>
      <c r="H31" s="33"/>
      <c r="I31" s="27" t="str">
        <f t="shared" ref="I31:I45" si="2">IF(H31=0,"",G31/H31)</f>
        <v/>
      </c>
      <c r="J31" s="33"/>
      <c r="K31" s="28"/>
      <c r="L31" s="33"/>
      <c r="M31" s="28"/>
      <c r="N31" s="33"/>
      <c r="O31" s="28">
        <f t="shared" ref="O31:O45" si="3">D31+G31+K31+M31</f>
        <v>8656655.7751892004</v>
      </c>
    </row>
    <row r="32" spans="1:15" x14ac:dyDescent="0.2">
      <c r="B32" s="37" t="s">
        <v>38</v>
      </c>
      <c r="C32" s="25">
        <v>6000</v>
      </c>
      <c r="D32" s="32">
        <v>758012.61512259988</v>
      </c>
      <c r="E32" s="33"/>
      <c r="F32" s="33"/>
      <c r="G32" s="33"/>
      <c r="H32" s="33"/>
      <c r="I32" s="27" t="str">
        <f t="shared" si="2"/>
        <v/>
      </c>
      <c r="J32" s="33"/>
      <c r="K32" s="28"/>
      <c r="L32" s="33"/>
      <c r="M32" s="28"/>
      <c r="N32" s="33"/>
      <c r="O32" s="28">
        <f t="shared" si="3"/>
        <v>758012.61512259988</v>
      </c>
    </row>
    <row r="33" spans="1:15" x14ac:dyDescent="0.2">
      <c r="B33" s="37" t="s">
        <v>39</v>
      </c>
      <c r="C33" s="25">
        <v>7100</v>
      </c>
      <c r="D33" s="32">
        <v>20000</v>
      </c>
      <c r="E33" s="33"/>
      <c r="F33" s="33"/>
      <c r="G33" s="33"/>
      <c r="H33" s="33"/>
      <c r="I33" s="27" t="str">
        <f t="shared" si="2"/>
        <v/>
      </c>
      <c r="J33" s="33"/>
      <c r="K33" s="28"/>
      <c r="L33" s="33"/>
      <c r="M33" s="28"/>
      <c r="N33" s="33"/>
      <c r="O33" s="28">
        <f t="shared" si="3"/>
        <v>20000</v>
      </c>
    </row>
    <row r="34" spans="1:15" x14ac:dyDescent="0.2">
      <c r="B34" s="37" t="s">
        <v>40</v>
      </c>
      <c r="C34" s="25">
        <v>7300</v>
      </c>
      <c r="D34" s="32">
        <v>2480397.3705250002</v>
      </c>
      <c r="E34" s="33"/>
      <c r="F34" s="33"/>
      <c r="G34" s="33"/>
      <c r="H34" s="33"/>
      <c r="I34" s="27" t="str">
        <f t="shared" si="2"/>
        <v/>
      </c>
      <c r="J34" s="33"/>
      <c r="K34" s="28"/>
      <c r="L34" s="33"/>
      <c r="M34" s="28"/>
      <c r="N34" s="33"/>
      <c r="O34" s="28">
        <f t="shared" si="3"/>
        <v>2480397.3705250002</v>
      </c>
    </row>
    <row r="35" spans="1:15" x14ac:dyDescent="0.2">
      <c r="B35" s="37" t="s">
        <v>41</v>
      </c>
      <c r="C35" s="25">
        <v>7400</v>
      </c>
      <c r="D35" s="32"/>
      <c r="E35" s="33"/>
      <c r="F35" s="33"/>
      <c r="G35" s="33"/>
      <c r="H35" s="33"/>
      <c r="I35" s="27" t="str">
        <f t="shared" si="2"/>
        <v/>
      </c>
      <c r="J35" s="33"/>
      <c r="K35" s="28"/>
      <c r="L35" s="33"/>
      <c r="M35" s="28"/>
      <c r="N35" s="33"/>
      <c r="O35" s="28">
        <f t="shared" si="3"/>
        <v>0</v>
      </c>
    </row>
    <row r="36" spans="1:15" x14ac:dyDescent="0.2">
      <c r="B36" s="37" t="s">
        <v>42</v>
      </c>
      <c r="C36" s="25">
        <v>7500</v>
      </c>
      <c r="D36" s="32">
        <v>242088.14696700001</v>
      </c>
      <c r="E36" s="33"/>
      <c r="F36" s="33"/>
      <c r="G36" s="33"/>
      <c r="H36" s="33"/>
      <c r="I36" s="27" t="str">
        <f t="shared" si="2"/>
        <v/>
      </c>
      <c r="J36" s="33"/>
      <c r="K36" s="28"/>
      <c r="L36" s="33"/>
      <c r="M36" s="28"/>
      <c r="N36" s="33"/>
      <c r="O36" s="28">
        <f t="shared" si="3"/>
        <v>242088.14696700001</v>
      </c>
    </row>
    <row r="37" spans="1:15" x14ac:dyDescent="0.2">
      <c r="B37" s="37" t="s">
        <v>43</v>
      </c>
      <c r="C37" s="25">
        <v>7600</v>
      </c>
      <c r="D37" s="32">
        <v>739304.45065000001</v>
      </c>
      <c r="E37" s="33"/>
      <c r="F37" s="33"/>
      <c r="G37" s="33"/>
      <c r="H37" s="33"/>
      <c r="I37" s="27" t="str">
        <f t="shared" si="2"/>
        <v/>
      </c>
      <c r="J37" s="33"/>
      <c r="K37" s="28"/>
      <c r="L37" s="33"/>
      <c r="M37" s="28"/>
      <c r="N37" s="33"/>
      <c r="O37" s="28">
        <f t="shared" si="3"/>
        <v>739304.45065000001</v>
      </c>
    </row>
    <row r="38" spans="1:15" x14ac:dyDescent="0.2">
      <c r="B38" s="37" t="s">
        <v>44</v>
      </c>
      <c r="C38" s="25">
        <v>7700</v>
      </c>
      <c r="D38" s="32"/>
      <c r="E38" s="33"/>
      <c r="F38" s="33"/>
      <c r="G38" s="33"/>
      <c r="H38" s="33"/>
      <c r="I38" s="27" t="str">
        <f t="shared" si="2"/>
        <v/>
      </c>
      <c r="J38" s="33"/>
      <c r="K38" s="28"/>
      <c r="L38" s="33"/>
      <c r="M38" s="28"/>
      <c r="N38" s="33"/>
      <c r="O38" s="28">
        <f t="shared" si="3"/>
        <v>0</v>
      </c>
    </row>
    <row r="39" spans="1:15" x14ac:dyDescent="0.2">
      <c r="B39" s="37" t="s">
        <v>45</v>
      </c>
      <c r="C39" s="25">
        <v>7800</v>
      </c>
      <c r="D39" s="32">
        <v>1038220</v>
      </c>
      <c r="E39" s="33"/>
      <c r="F39" s="33"/>
      <c r="G39" s="33"/>
      <c r="H39" s="33"/>
      <c r="I39" s="27" t="str">
        <f t="shared" si="2"/>
        <v/>
      </c>
      <c r="J39" s="33"/>
      <c r="K39" s="28"/>
      <c r="L39" s="33"/>
      <c r="M39" s="28"/>
      <c r="N39" s="33"/>
      <c r="O39" s="28">
        <f t="shared" si="3"/>
        <v>1038220</v>
      </c>
    </row>
    <row r="40" spans="1:15" x14ac:dyDescent="0.2">
      <c r="B40" s="37" t="s">
        <v>46</v>
      </c>
      <c r="C40" s="25">
        <v>7900</v>
      </c>
      <c r="D40" s="32">
        <v>1280598.75</v>
      </c>
      <c r="E40" s="33"/>
      <c r="F40" s="33"/>
      <c r="G40" s="33"/>
      <c r="H40" s="33"/>
      <c r="I40" s="27" t="str">
        <f t="shared" si="2"/>
        <v/>
      </c>
      <c r="J40" s="33"/>
      <c r="K40" s="28"/>
      <c r="L40" s="33"/>
      <c r="M40" s="28"/>
      <c r="N40" s="33"/>
      <c r="O40" s="28">
        <f t="shared" si="3"/>
        <v>1280598.75</v>
      </c>
    </row>
    <row r="41" spans="1:15" x14ac:dyDescent="0.2">
      <c r="B41" s="37" t="s">
        <v>47</v>
      </c>
      <c r="C41" s="25">
        <v>8100</v>
      </c>
      <c r="D41" s="32">
        <v>141393</v>
      </c>
      <c r="E41" s="33"/>
      <c r="F41" s="33"/>
      <c r="G41" s="33"/>
      <c r="H41" s="33"/>
      <c r="I41" s="27" t="str">
        <f t="shared" si="2"/>
        <v/>
      </c>
      <c r="J41" s="33"/>
      <c r="K41" s="28"/>
      <c r="L41" s="33"/>
      <c r="M41" s="28"/>
      <c r="N41" s="33"/>
      <c r="O41" s="28">
        <f t="shared" si="3"/>
        <v>141393</v>
      </c>
    </row>
    <row r="42" spans="1:15" x14ac:dyDescent="0.2">
      <c r="B42" s="37" t="s">
        <v>48</v>
      </c>
      <c r="C42" s="25">
        <v>8200</v>
      </c>
      <c r="D42" s="32"/>
      <c r="E42" s="33"/>
      <c r="F42" s="33"/>
      <c r="G42" s="33"/>
      <c r="H42" s="33"/>
      <c r="I42" s="27" t="str">
        <f t="shared" si="2"/>
        <v/>
      </c>
      <c r="J42" s="33"/>
      <c r="K42" s="28"/>
      <c r="L42" s="33"/>
      <c r="M42" s="28"/>
      <c r="N42" s="33"/>
      <c r="O42" s="28">
        <f t="shared" si="3"/>
        <v>0</v>
      </c>
    </row>
    <row r="43" spans="1:15" x14ac:dyDescent="0.2">
      <c r="B43" s="37" t="s">
        <v>49</v>
      </c>
      <c r="C43" s="25">
        <v>9100</v>
      </c>
      <c r="D43" s="32">
        <v>327860</v>
      </c>
      <c r="E43" s="33"/>
      <c r="F43" s="33"/>
      <c r="G43" s="33"/>
      <c r="H43" s="33"/>
      <c r="I43" s="27" t="str">
        <f t="shared" si="2"/>
        <v/>
      </c>
      <c r="J43" s="33"/>
      <c r="K43" s="28"/>
      <c r="L43" s="33"/>
      <c r="M43" s="28"/>
      <c r="N43" s="33"/>
      <c r="O43" s="28">
        <f t="shared" si="3"/>
        <v>327860</v>
      </c>
    </row>
    <row r="44" spans="1:15" x14ac:dyDescent="0.2">
      <c r="B44" s="37" t="s">
        <v>50</v>
      </c>
      <c r="C44" s="25"/>
      <c r="D44" s="32"/>
      <c r="E44" s="33"/>
      <c r="F44" s="33"/>
      <c r="G44" s="33"/>
      <c r="H44" s="33"/>
      <c r="I44" s="27"/>
      <c r="J44" s="33"/>
      <c r="K44" s="28"/>
      <c r="L44" s="33"/>
      <c r="M44" s="30">
        <v>976149</v>
      </c>
      <c r="N44" s="33"/>
      <c r="O44" s="28">
        <f t="shared" si="3"/>
        <v>976149</v>
      </c>
    </row>
    <row r="45" spans="1:15" x14ac:dyDescent="0.2">
      <c r="B45" s="37" t="s">
        <v>51</v>
      </c>
      <c r="C45" s="25">
        <v>9200</v>
      </c>
      <c r="D45" s="32"/>
      <c r="E45" s="33"/>
      <c r="F45" s="33"/>
      <c r="G45" s="33"/>
      <c r="H45" s="33"/>
      <c r="I45" s="27" t="str">
        <f t="shared" si="2"/>
        <v/>
      </c>
      <c r="J45" s="33"/>
      <c r="K45" s="30">
        <v>1138000</v>
      </c>
      <c r="L45" s="33"/>
      <c r="M45" s="28"/>
      <c r="N45" s="33"/>
      <c r="O45" s="28">
        <f t="shared" si="3"/>
        <v>1138000</v>
      </c>
    </row>
    <row r="46" spans="1:15" ht="15.75" x14ac:dyDescent="0.25">
      <c r="A46" s="14" t="s">
        <v>52</v>
      </c>
      <c r="D46" s="34">
        <f>SUM(D31:D45)</f>
        <v>15684530.108453799</v>
      </c>
      <c r="E46" s="33"/>
      <c r="F46" s="35">
        <f>SUM(F31:F45)</f>
        <v>0</v>
      </c>
      <c r="G46" s="35">
        <f>SUM(G31:G45)</f>
        <v>0</v>
      </c>
      <c r="H46" s="35">
        <f>SUM(H31:H45)</f>
        <v>0</v>
      </c>
      <c r="I46" s="36" t="str">
        <f>IF(H46=0,"",G46/H46)</f>
        <v/>
      </c>
      <c r="J46" s="33"/>
      <c r="K46" s="34">
        <f>SUM(K31:K45)</f>
        <v>1138000</v>
      </c>
      <c r="L46" s="33"/>
      <c r="M46" s="34">
        <f>SUM(M31:M45)</f>
        <v>976149</v>
      </c>
      <c r="N46" s="33"/>
      <c r="O46" s="34">
        <f>SUM(O31:O45)</f>
        <v>17798679.108453799</v>
      </c>
    </row>
    <row r="47" spans="1:15" ht="15.75" x14ac:dyDescent="0.25">
      <c r="A47" s="14" t="s">
        <v>53</v>
      </c>
      <c r="D47" s="38">
        <f>D27-D46</f>
        <v>957107.89154620096</v>
      </c>
      <c r="E47" s="33"/>
      <c r="F47" s="39">
        <f>F27-F46</f>
        <v>0</v>
      </c>
      <c r="G47" s="39">
        <f>G27-G46</f>
        <v>0</v>
      </c>
      <c r="H47" s="39">
        <f>H27-H46</f>
        <v>0</v>
      </c>
      <c r="I47" s="36" t="str">
        <f>IF(H47=0,"",G47/H47)</f>
        <v/>
      </c>
      <c r="J47" s="33"/>
      <c r="K47" s="38">
        <f>K27-K46</f>
        <v>-1138000</v>
      </c>
      <c r="L47" s="33"/>
      <c r="M47" s="38">
        <f>M27-M46</f>
        <v>729968</v>
      </c>
      <c r="N47" s="33"/>
      <c r="O47" s="38">
        <f>O27-O46</f>
        <v>549075.89154620096</v>
      </c>
    </row>
    <row r="48" spans="1:15" x14ac:dyDescent="0.2">
      <c r="D48" s="28"/>
      <c r="E48" s="33"/>
      <c r="F48" s="33"/>
      <c r="G48" s="33"/>
      <c r="H48" s="33"/>
      <c r="I48" s="27"/>
      <c r="J48" s="33"/>
      <c r="K48" s="28"/>
      <c r="L48" s="33"/>
      <c r="M48" s="28"/>
      <c r="N48" s="33"/>
      <c r="O48" s="28"/>
    </row>
    <row r="49" spans="1:16" ht="15.75" x14ac:dyDescent="0.25">
      <c r="A49" s="14" t="s">
        <v>54</v>
      </c>
      <c r="D49" s="28"/>
      <c r="E49" s="33"/>
      <c r="F49" s="33"/>
      <c r="G49" s="33"/>
      <c r="H49" s="33"/>
      <c r="I49" s="27"/>
      <c r="J49" s="33"/>
      <c r="K49" s="28"/>
      <c r="L49" s="33"/>
      <c r="M49" s="28"/>
      <c r="N49" s="33"/>
      <c r="O49" s="28"/>
    </row>
    <row r="50" spans="1:16" x14ac:dyDescent="0.2">
      <c r="A50" s="3" t="s">
        <v>55</v>
      </c>
      <c r="C50" s="40">
        <v>3600</v>
      </c>
      <c r="D50" s="28"/>
      <c r="E50" s="33"/>
      <c r="F50" s="33"/>
      <c r="G50" s="33"/>
      <c r="H50" s="33"/>
      <c r="I50" s="27" t="str">
        <f>IF(H50=0,"",G50/H50)</f>
        <v/>
      </c>
      <c r="J50" s="33"/>
      <c r="K50" s="28"/>
      <c r="L50" s="33"/>
      <c r="M50" s="28"/>
      <c r="N50" s="33"/>
      <c r="O50" s="28">
        <f>D50+G50+K50+M50</f>
        <v>0</v>
      </c>
    </row>
    <row r="51" spans="1:16" x14ac:dyDescent="0.2">
      <c r="A51" s="3" t="s">
        <v>56</v>
      </c>
      <c r="C51" s="40">
        <v>9700</v>
      </c>
      <c r="D51" s="28"/>
      <c r="E51" s="33"/>
      <c r="F51" s="33"/>
      <c r="G51" s="33"/>
      <c r="H51" s="33"/>
      <c r="I51" s="27" t="str">
        <f>IF(H51=0,"",G51/H51)</f>
        <v/>
      </c>
      <c r="J51" s="33"/>
      <c r="K51" s="28"/>
      <c r="L51" s="33"/>
      <c r="M51" s="28"/>
      <c r="N51" s="33"/>
      <c r="O51" s="28">
        <f>D51+G51+K51+M51</f>
        <v>0</v>
      </c>
    </row>
    <row r="52" spans="1:16" ht="15.75" x14ac:dyDescent="0.25">
      <c r="A52" s="14" t="s">
        <v>57</v>
      </c>
      <c r="D52" s="34">
        <f>SUM(D50:D51)</f>
        <v>0</v>
      </c>
      <c r="E52" s="33"/>
      <c r="F52" s="35">
        <f>SUM(F50:F51)</f>
        <v>0</v>
      </c>
      <c r="G52" s="35">
        <f>SUM(G50:G51)</f>
        <v>0</v>
      </c>
      <c r="H52" s="35">
        <f>SUM(H50:H51)</f>
        <v>0</v>
      </c>
      <c r="I52" s="36" t="str">
        <f>IF(H52=0,"",G52/H52)</f>
        <v/>
      </c>
      <c r="J52" s="33"/>
      <c r="K52" s="34">
        <f>SUM(K50:K51)</f>
        <v>0</v>
      </c>
      <c r="L52" s="33"/>
      <c r="M52" s="34">
        <f>SUM(M50:M51)</f>
        <v>0</v>
      </c>
      <c r="N52" s="33"/>
      <c r="O52" s="34">
        <f>SUM(O50:O51)</f>
        <v>0</v>
      </c>
    </row>
    <row r="53" spans="1:16" x14ac:dyDescent="0.2">
      <c r="D53" s="28"/>
      <c r="E53" s="33"/>
      <c r="F53" s="33"/>
      <c r="G53" s="33"/>
      <c r="H53" s="33"/>
      <c r="I53" s="27"/>
      <c r="J53" s="33"/>
      <c r="K53" s="28"/>
      <c r="L53" s="33"/>
      <c r="M53" s="28"/>
      <c r="N53" s="33"/>
      <c r="O53" s="28"/>
    </row>
    <row r="54" spans="1:16" ht="15.75" x14ac:dyDescent="0.25">
      <c r="A54" s="14" t="s">
        <v>58</v>
      </c>
      <c r="D54" s="28"/>
      <c r="E54" s="33"/>
      <c r="F54" s="33"/>
      <c r="G54" s="33"/>
      <c r="H54" s="33"/>
      <c r="I54" s="27"/>
      <c r="J54" s="33"/>
      <c r="K54" s="28"/>
      <c r="L54" s="33"/>
      <c r="M54" s="28"/>
      <c r="N54" s="33"/>
      <c r="O54" s="28"/>
    </row>
    <row r="55" spans="1:16" x14ac:dyDescent="0.2">
      <c r="D55" s="28"/>
      <c r="E55" s="33"/>
      <c r="F55" s="33"/>
      <c r="G55" s="33"/>
      <c r="H55" s="33"/>
      <c r="I55" s="27"/>
      <c r="J55" s="33"/>
      <c r="K55" s="28"/>
      <c r="L55" s="33"/>
      <c r="M55" s="28"/>
      <c r="N55" s="33"/>
      <c r="O55" s="28"/>
    </row>
    <row r="56" spans="1:16" x14ac:dyDescent="0.2">
      <c r="D56" s="28"/>
      <c r="E56" s="33"/>
      <c r="F56" s="33"/>
      <c r="G56" s="33"/>
      <c r="H56" s="33"/>
      <c r="I56" s="27"/>
      <c r="J56" s="33"/>
      <c r="K56" s="28"/>
      <c r="L56" s="33"/>
      <c r="M56" s="28"/>
      <c r="N56" s="33"/>
      <c r="O56" s="28"/>
    </row>
    <row r="57" spans="1:16" x14ac:dyDescent="0.2">
      <c r="D57" s="28">
        <f>+D55-D56</f>
        <v>0</v>
      </c>
      <c r="E57" s="33"/>
      <c r="F57" s="33"/>
      <c r="G57" s="33"/>
      <c r="H57" s="33"/>
      <c r="I57" s="27"/>
      <c r="J57" s="33"/>
      <c r="K57" s="28"/>
      <c r="L57" s="33"/>
      <c r="M57" s="28"/>
      <c r="N57" s="33"/>
      <c r="O57" s="28"/>
    </row>
    <row r="58" spans="1:16" x14ac:dyDescent="0.2">
      <c r="D58" s="28"/>
      <c r="E58" s="33"/>
      <c r="F58" s="33"/>
      <c r="G58" s="33"/>
      <c r="H58" s="33"/>
      <c r="I58" s="27"/>
      <c r="J58" s="33"/>
      <c r="K58" s="28"/>
      <c r="L58" s="33"/>
      <c r="M58" s="28"/>
      <c r="N58" s="33"/>
      <c r="O58" s="28"/>
    </row>
    <row r="59" spans="1:16" x14ac:dyDescent="0.2">
      <c r="D59" s="28"/>
      <c r="E59" s="33"/>
      <c r="F59" s="33"/>
      <c r="G59" s="33"/>
      <c r="H59" s="33"/>
      <c r="I59" s="27"/>
      <c r="J59" s="33"/>
      <c r="K59" s="28"/>
      <c r="L59" s="33"/>
      <c r="M59" s="28"/>
      <c r="N59" s="33"/>
      <c r="O59" s="41"/>
    </row>
    <row r="60" spans="1:16" ht="15.75" x14ac:dyDescent="0.25">
      <c r="A60" s="14" t="s">
        <v>59</v>
      </c>
      <c r="D60" s="28"/>
      <c r="E60" s="33"/>
      <c r="F60" s="33"/>
      <c r="G60" s="33"/>
      <c r="H60" s="33"/>
      <c r="I60" s="27" t="str">
        <f>IF(H60=0,"",G60/H60)</f>
        <v/>
      </c>
      <c r="J60" s="33"/>
      <c r="K60" s="28"/>
      <c r="L60" s="33"/>
      <c r="M60" s="28"/>
      <c r="N60" s="33"/>
      <c r="O60" s="28">
        <f>+O47+O57</f>
        <v>549075.89154620096</v>
      </c>
      <c r="P60" s="41"/>
    </row>
    <row r="61" spans="1:16" x14ac:dyDescent="0.2">
      <c r="A61" s="3" t="s">
        <v>60</v>
      </c>
      <c r="D61" s="28"/>
      <c r="E61" s="33"/>
      <c r="F61" s="33"/>
      <c r="G61" s="33"/>
      <c r="H61" s="33"/>
      <c r="I61" s="27" t="str">
        <f>IF(H61=0,"",G61/H61)</f>
        <v/>
      </c>
      <c r="J61" s="33"/>
      <c r="K61" s="28"/>
      <c r="L61" s="33"/>
      <c r="M61" s="28"/>
      <c r="N61" s="33"/>
      <c r="O61" s="41">
        <v>4974705</v>
      </c>
      <c r="P61" s="41"/>
    </row>
    <row r="62" spans="1:16" x14ac:dyDescent="0.2">
      <c r="D62" s="28"/>
      <c r="E62" s="33"/>
      <c r="F62" s="33"/>
      <c r="G62" s="33"/>
      <c r="H62" s="33"/>
      <c r="I62" s="27" t="str">
        <f>IF(H62=0,"",G62/H62)</f>
        <v/>
      </c>
      <c r="J62" s="33"/>
      <c r="K62" s="28"/>
      <c r="L62" s="33"/>
      <c r="M62" s="28"/>
      <c r="N62" s="33"/>
      <c r="O62" s="41"/>
      <c r="P62" s="41"/>
    </row>
    <row r="63" spans="1:16" x14ac:dyDescent="0.2">
      <c r="D63" s="28"/>
      <c r="E63" s="33"/>
      <c r="F63" s="33"/>
      <c r="G63" s="33"/>
      <c r="H63" s="33"/>
      <c r="I63" s="27"/>
      <c r="J63" s="33"/>
      <c r="K63" s="28"/>
      <c r="L63" s="33"/>
      <c r="M63" s="28"/>
      <c r="N63" s="33"/>
      <c r="O63" s="28"/>
      <c r="P63" s="41"/>
    </row>
    <row r="64" spans="1:16" ht="15.75" x14ac:dyDescent="0.25">
      <c r="A64" s="14" t="s">
        <v>61</v>
      </c>
      <c r="D64" s="34">
        <f>SUM(D61:D62)</f>
        <v>0</v>
      </c>
      <c r="E64" s="33"/>
      <c r="F64" s="35">
        <f>SUM(F61:F62)</f>
        <v>0</v>
      </c>
      <c r="G64" s="35">
        <f>SUM(G61:G62)</f>
        <v>0</v>
      </c>
      <c r="H64" s="35">
        <f>SUM(H61:H62)</f>
        <v>0</v>
      </c>
      <c r="I64" s="36" t="str">
        <f>IF(H64=0,"",G64/H64)</f>
        <v/>
      </c>
      <c r="J64" s="33"/>
      <c r="K64" s="34">
        <f>SUM(K61:K62)</f>
        <v>0</v>
      </c>
      <c r="L64" s="33"/>
      <c r="M64" s="34">
        <f>SUM(M61:M62)</f>
        <v>0</v>
      </c>
      <c r="N64" s="33"/>
      <c r="O64" s="34">
        <f>SUM(O61:O62)</f>
        <v>4974705</v>
      </c>
      <c r="P64" s="41"/>
    </row>
    <row r="65" spans="1:16" x14ac:dyDescent="0.2">
      <c r="D65" s="28"/>
      <c r="E65" s="33"/>
      <c r="F65" s="33"/>
      <c r="G65" s="33"/>
      <c r="H65" s="33"/>
      <c r="I65" s="27"/>
      <c r="J65" s="33"/>
      <c r="K65" s="28"/>
      <c r="L65" s="33"/>
      <c r="M65" s="28"/>
      <c r="N65" s="33"/>
      <c r="O65" s="28"/>
      <c r="P65" s="41"/>
    </row>
    <row r="66" spans="1:16" ht="16.5" thickBot="1" x14ac:dyDescent="0.3">
      <c r="A66" s="14" t="s">
        <v>62</v>
      </c>
      <c r="D66" s="42">
        <f>D64+D60</f>
        <v>0</v>
      </c>
      <c r="E66" s="33"/>
      <c r="F66" s="43">
        <f>F64+F60</f>
        <v>0</v>
      </c>
      <c r="G66" s="43">
        <f>G64+G60</f>
        <v>0</v>
      </c>
      <c r="H66" s="43">
        <f>H64+H60</f>
        <v>0</v>
      </c>
      <c r="I66" s="44" t="str">
        <f>IF(H66=0,"%",G66/H66)</f>
        <v>%</v>
      </c>
      <c r="J66" s="33"/>
      <c r="K66" s="42">
        <f>K64+K60</f>
        <v>0</v>
      </c>
      <c r="L66" s="33"/>
      <c r="M66" s="42">
        <f>M64+M60</f>
        <v>0</v>
      </c>
      <c r="N66" s="33"/>
      <c r="O66" s="42">
        <f>+O60+O64</f>
        <v>5523780.891546201</v>
      </c>
      <c r="P66" s="41"/>
    </row>
    <row r="67" spans="1:16" ht="15.75" thickTop="1" x14ac:dyDescent="0.2">
      <c r="P67" s="41"/>
    </row>
    <row r="68" spans="1:16" x14ac:dyDescent="0.2">
      <c r="N68" s="4"/>
      <c r="O68" s="45"/>
      <c r="P68" s="41"/>
    </row>
    <row r="69" spans="1:16" x14ac:dyDescent="0.2">
      <c r="N69" s="4"/>
      <c r="O69" s="45"/>
      <c r="P69" s="41"/>
    </row>
    <row r="70" spans="1:16" x14ac:dyDescent="0.2">
      <c r="N70" s="4"/>
    </row>
    <row r="71" spans="1:16" x14ac:dyDescent="0.2">
      <c r="N71" s="4"/>
    </row>
    <row r="72" spans="1:16" x14ac:dyDescent="0.2">
      <c r="N72" s="4"/>
    </row>
  </sheetData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2021-2022 Budget Unapproved</vt:lpstr>
      <vt:lpstr>'2021-2022 Budget Unapproved'!Print_Area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cp:lastPrinted>2021-10-01T13:16:20Z</cp:lastPrinted>
  <dcterms:created xsi:type="dcterms:W3CDTF">2021-10-01T13:15:09Z</dcterms:created>
  <dcterms:modified xsi:type="dcterms:W3CDTF">2021-10-01T13:16:30Z</dcterms:modified>
</cp:coreProperties>
</file>